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714" activeTab="0"/>
  </bookViews>
  <sheets>
    <sheet name="Варавино-факт." sheetId="1" r:id="rId1"/>
  </sheets>
  <definedNames>
    <definedName name="Excel_BuiltIn_Print_Area_1">#REF!</definedName>
    <definedName name="Excel_BuiltIn_Print_Area_1_1">#REF!</definedName>
    <definedName name="Excel_BuiltIn_Print_Area_3">#REF!</definedName>
    <definedName name="_xlnm.Print_Area" localSheetId="0">'Варавино-факт.'!$A$1:$J$37</definedName>
  </definedNames>
  <calcPr fullCalcOnLoad="1"/>
</workbook>
</file>

<file path=xl/sharedStrings.xml><?xml version="1.0" encoding="utf-8"?>
<sst xmlns="http://schemas.openxmlformats.org/spreadsheetml/2006/main" count="61" uniqueCount="56">
  <si>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</si>
  <si>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</si>
  <si>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</si>
  <si>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</si>
  <si>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Годовая стоимость работ (размер платы) в руб. по многоквартирным домам</t>
  </si>
  <si>
    <t>Периодичность</t>
  </si>
  <si>
    <t>на 1 кв.м.</t>
  </si>
  <si>
    <t>I. Содержание помещений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</si>
  <si>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</si>
  <si>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</si>
  <si>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</si>
  <si>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</si>
  <si>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</si>
  <si>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</si>
  <si>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</si>
  <si>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</si>
  <si>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</si>
  <si>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9. Сдвижка и подметание снега при снегопаде</t>
  </si>
  <si>
    <t>по мере необходимости. Начало работ не позднее _____ часов после начала снегопада</t>
  </si>
  <si>
    <t>10. Вывоз твердых бытовых отходов, жидких бытовых отходов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</si>
  <si>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</si>
  <si>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</si>
  <si>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</si>
  <si>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Расконсервирование и ремонт поливочной системы, консервация системы центрального отопления, ремонт просевшей отмостки</t>
  </si>
  <si>
    <t>13. Замена разбитых стекол окон и дверей в помещениях общего пользования</t>
  </si>
  <si>
    <t>по мере необходимости в течение          (указать период устранения неисправности)</t>
  </si>
  <si>
    <t>14.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</si>
  <si>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IV. Проведение технических осмотров и мелкий ремонт</t>
  </si>
  <si>
    <t>15.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</si>
  <si>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16.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</si>
  <si>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</si>
  <si>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17. Дератизация, дезинсекция</t>
  </si>
  <si>
    <t>Общая годовая стоимость работ по многоквартирным домам</t>
  </si>
  <si>
    <t>Площадь жилых помещений</t>
  </si>
  <si>
    <t>объектом конкурса</t>
  </si>
  <si>
    <t>1. Подметание  и влажная уборка полов во всех помещениях общего пользования</t>
  </si>
  <si>
    <t>3 раз(а) в неделю</t>
  </si>
  <si>
    <t>5 раз(а) в неделю</t>
  </si>
  <si>
    <t>12 раз(а) в месяц</t>
  </si>
  <si>
    <t>4 раз(а) в неделю</t>
  </si>
  <si>
    <t>1 раз(а) в год</t>
  </si>
  <si>
    <t>проверка исправности вытяжек 2  раз(а) в год. Проверка наличия тяги в дымовентиляционных каналах  1  раз(а) в год. Проверка заземления оболочки электрокабеля, замеры сопротивления ____ раз(а) в год.</t>
  </si>
  <si>
    <t>Стоимость на 1 кв. м.общей площади жилого помещения  (руб./мес.) (размер платы в месяц на 1 кв. м.) с газоснабжением/без газоснабжения</t>
  </si>
  <si>
    <t>ежемесячно</t>
  </si>
  <si>
    <t>V. Передача показаний приборов учета эл. и тепловой энергии</t>
  </si>
  <si>
    <t>Приложение №2</t>
  </si>
  <si>
    <t>к извещению и документации</t>
  </si>
  <si>
    <t>о проведении открытого конкурса</t>
  </si>
  <si>
    <t>4 раз(а) в год</t>
  </si>
  <si>
    <t>7. Очистка кровли от снега, сбивание сосулек)</t>
  </si>
  <si>
    <t>по необходимости</t>
  </si>
  <si>
    <t xml:space="preserve">2-5 этажные  жилые дома </t>
  </si>
  <si>
    <t>Лот №2</t>
  </si>
  <si>
    <t xml:space="preserve">Территориальный  округ  Октябрьский </t>
  </si>
  <si>
    <t>Логинова д.33</t>
  </si>
  <si>
    <t>Гагарина д.8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</si>
</sst>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0.0000"/>
    <numFmt numFmtId="168" formatCode="#,##0.000"/>
    <numFmt numFmtId="169" formatCode="#,##0.0000"/>
    <numFmt numFmtId="170" formatCode="#,##0.00000"/>
  </numFmts>
  <fonts count="4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44" fillId="0" borderId="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2" fontId="4" fillId="0" borderId="10" xfId="0" applyNumberFormat="1" applyFont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2" fontId="2" fillId="33" borderId="10" xfId="0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67"/>
  <sheetViews>
    <sheetView tabSelected="1" zoomScale="80" zoomScaleNormal="80" zoomScalePageLayoutView="0" workbookViewId="0" topLeftCell="A1">
      <pane xSplit="6" ySplit="11" topLeftCell="G55" activePane="bottomRight" state="frozen"/>
      <selection pane="topLeft" activeCell="A1" sqref="A1"/>
      <selection pane="topRight" activeCell="G1" sqref="G1"/>
      <selection pane="bottomLeft" activeCell="A29" sqref="A29"/>
      <selection pane="bottomRight" activeCell="H31" sqref="H31"/>
    </sheetView>
  </sheetViews>
  <sheetFormatPr defaultColWidth="9.00390625" defaultRowHeight="12.75"/>
  <cols>
    <col min="1" max="5" width="9.125" style="1" customWidth="1"/>
    <col min="6" max="6" width="20.75390625" style="1" customWidth="1"/>
    <col min="7" max="7" width="16.875" style="1" customWidth="1"/>
    <col min="8" max="8" width="16.25390625" style="1" customWidth="1"/>
    <col min="9" max="9" width="21.00390625" style="1" customWidth="1"/>
    <col min="10" max="10" width="21.125" style="1" customWidth="1"/>
    <col min="11" max="12" width="14.25390625" style="1" customWidth="1"/>
    <col min="13" max="13" width="10.875" style="1" bestFit="1" customWidth="1"/>
    <col min="14" max="157" width="9.125" style="1" customWidth="1"/>
  </cols>
  <sheetData>
    <row r="1" spans="8:14" ht="25.5" customHeight="1">
      <c r="H1" s="31" t="s">
        <v>45</v>
      </c>
      <c r="K1" s="48"/>
      <c r="L1" s="48"/>
      <c r="M1" s="48"/>
      <c r="N1" s="48"/>
    </row>
    <row r="2" spans="8:14" ht="22.5" customHeight="1">
      <c r="H2" s="30" t="s">
        <v>46</v>
      </c>
      <c r="K2" s="49"/>
      <c r="L2" s="49"/>
      <c r="M2" s="49"/>
      <c r="N2" s="49"/>
    </row>
    <row r="3" spans="8:14" ht="21.75" customHeight="1">
      <c r="H3" s="30" t="s">
        <v>47</v>
      </c>
      <c r="K3" s="49"/>
      <c r="L3" s="49"/>
      <c r="M3" s="49"/>
      <c r="N3" s="49"/>
    </row>
    <row r="4" spans="1:7" ht="16.5" customHeight="1">
      <c r="A4" s="46" t="s">
        <v>0</v>
      </c>
      <c r="B4" s="46"/>
      <c r="C4" s="46"/>
      <c r="D4" s="46"/>
      <c r="E4" s="46"/>
      <c r="F4" s="46"/>
      <c r="G4" s="46"/>
    </row>
    <row r="5" spans="1:7" ht="16.5" customHeight="1">
      <c r="A5" s="46" t="s">
        <v>1</v>
      </c>
      <c r="B5" s="46"/>
      <c r="C5" s="46"/>
      <c r="D5" s="46"/>
      <c r="E5" s="46"/>
      <c r="F5" s="46"/>
      <c r="G5" s="46"/>
    </row>
    <row r="6" spans="1:7" ht="16.5" customHeight="1">
      <c r="A6" s="46" t="s">
        <v>2</v>
      </c>
      <c r="B6" s="46"/>
      <c r="C6" s="46"/>
      <c r="D6" s="46"/>
      <c r="E6" s="46"/>
      <c r="F6" s="46"/>
      <c r="G6" s="46"/>
    </row>
    <row r="7" spans="1:7" ht="16.5" customHeight="1">
      <c r="A7" s="46" t="s">
        <v>34</v>
      </c>
      <c r="B7" s="46"/>
      <c r="C7" s="46"/>
      <c r="D7" s="46"/>
      <c r="E7" s="46"/>
      <c r="F7" s="46"/>
      <c r="G7" s="46"/>
    </row>
    <row r="8" spans="1:2" ht="12.75">
      <c r="A8" s="2" t="s">
        <v>52</v>
      </c>
      <c r="B8" s="2" t="s">
        <v>53</v>
      </c>
    </row>
    <row r="9" spans="1:10" ht="20.25" customHeight="1">
      <c r="A9" s="47" t="s">
        <v>3</v>
      </c>
      <c r="B9" s="47"/>
      <c r="C9" s="47"/>
      <c r="D9" s="47"/>
      <c r="E9" s="47"/>
      <c r="F9" s="47"/>
      <c r="G9" s="44" t="s">
        <v>4</v>
      </c>
      <c r="H9" s="45"/>
      <c r="I9" s="45"/>
      <c r="J9" s="45"/>
    </row>
    <row r="10" spans="1:10" ht="16.5" customHeight="1">
      <c r="A10" s="47"/>
      <c r="B10" s="47"/>
      <c r="C10" s="47"/>
      <c r="D10" s="47"/>
      <c r="E10" s="47"/>
      <c r="F10" s="47"/>
      <c r="G10" s="42" t="s">
        <v>51</v>
      </c>
      <c r="H10" s="43"/>
      <c r="I10" s="43"/>
      <c r="J10" s="43"/>
    </row>
    <row r="11" spans="1:10" ht="12.75">
      <c r="A11" s="47"/>
      <c r="B11" s="47"/>
      <c r="C11" s="47"/>
      <c r="D11" s="47"/>
      <c r="E11" s="47"/>
      <c r="F11" s="47"/>
      <c r="G11" s="5" t="s">
        <v>5</v>
      </c>
      <c r="H11" s="6" t="s">
        <v>6</v>
      </c>
      <c r="I11" s="7" t="s">
        <v>54</v>
      </c>
      <c r="J11" s="7" t="s">
        <v>55</v>
      </c>
    </row>
    <row r="12" spans="1:10" ht="12.75">
      <c r="A12" s="38" t="s">
        <v>7</v>
      </c>
      <c r="B12" s="38"/>
      <c r="C12" s="38"/>
      <c r="D12" s="38"/>
      <c r="E12" s="38"/>
      <c r="F12" s="38"/>
      <c r="G12" s="8"/>
      <c r="H12" s="9">
        <f>ROUND(H13+H14+H15+H16,2)</f>
        <v>4.56</v>
      </c>
      <c r="I12" s="20">
        <f>SUM(I13:I16)</f>
        <v>214748.63999999996</v>
      </c>
      <c r="J12" s="20">
        <f>SUM(J13:J16)</f>
        <v>292823.136</v>
      </c>
    </row>
    <row r="13" spans="1:10" ht="29.25" customHeight="1">
      <c r="A13" s="37" t="s">
        <v>35</v>
      </c>
      <c r="B13" s="40"/>
      <c r="C13" s="40"/>
      <c r="D13" s="40"/>
      <c r="E13" s="40"/>
      <c r="F13" s="40"/>
      <c r="G13" s="11" t="s">
        <v>37</v>
      </c>
      <c r="H13" s="12">
        <v>4.56</v>
      </c>
      <c r="I13" s="25">
        <f>H13*I36*12</f>
        <v>214748.63999999996</v>
      </c>
      <c r="J13" s="25">
        <f>H13*J36*12</f>
        <v>292823.136</v>
      </c>
    </row>
    <row r="14" spans="1:10" ht="12.75">
      <c r="A14" s="36" t="s">
        <v>9</v>
      </c>
      <c r="B14" s="36"/>
      <c r="C14" s="36"/>
      <c r="D14" s="36"/>
      <c r="E14" s="36"/>
      <c r="F14" s="36"/>
      <c r="G14" s="11" t="s">
        <v>8</v>
      </c>
      <c r="H14" s="12">
        <v>0</v>
      </c>
      <c r="I14" s="25">
        <f>H14*I36*12</f>
        <v>0</v>
      </c>
      <c r="J14" s="25">
        <f>I14*J36*12</f>
        <v>0</v>
      </c>
    </row>
    <row r="15" spans="1:10" ht="12.75">
      <c r="A15" s="36" t="s">
        <v>10</v>
      </c>
      <c r="B15" s="36"/>
      <c r="C15" s="36"/>
      <c r="D15" s="36"/>
      <c r="E15" s="36"/>
      <c r="F15" s="36"/>
      <c r="G15" s="11" t="s">
        <v>36</v>
      </c>
      <c r="H15" s="12">
        <v>0</v>
      </c>
      <c r="I15" s="22">
        <f>H15*I36*12</f>
        <v>0</v>
      </c>
      <c r="J15" s="22">
        <f>I15*J36*12</f>
        <v>0</v>
      </c>
    </row>
    <row r="16" spans="1:10" ht="12.75">
      <c r="A16" s="36" t="s">
        <v>11</v>
      </c>
      <c r="B16" s="36"/>
      <c r="C16" s="36"/>
      <c r="D16" s="36"/>
      <c r="E16" s="36"/>
      <c r="F16" s="36"/>
      <c r="G16" s="11" t="s">
        <v>38</v>
      </c>
      <c r="H16" s="12">
        <v>0</v>
      </c>
      <c r="I16" s="22">
        <f>H16*I36*12</f>
        <v>0</v>
      </c>
      <c r="J16" s="22">
        <f>I16*J36*12</f>
        <v>0</v>
      </c>
    </row>
    <row r="17" spans="1:10" ht="36.75" customHeight="1">
      <c r="A17" s="39" t="s">
        <v>12</v>
      </c>
      <c r="B17" s="39"/>
      <c r="C17" s="39"/>
      <c r="D17" s="39"/>
      <c r="E17" s="39"/>
      <c r="F17" s="39"/>
      <c r="G17" s="13"/>
      <c r="H17" s="9">
        <f>H18+H19+H20+H22+H23+H24+H21</f>
        <v>5.49</v>
      </c>
      <c r="I17" s="26">
        <f>I18+I19+I20+I22+I23+I24+I21</f>
        <v>258546.06000000003</v>
      </c>
      <c r="J17" s="26">
        <f>J18+J19+J20+J22+J23+J24+J21</f>
        <v>352543.644</v>
      </c>
    </row>
    <row r="18" spans="1:10" ht="12.75">
      <c r="A18" s="36" t="s">
        <v>13</v>
      </c>
      <c r="B18" s="36"/>
      <c r="C18" s="36"/>
      <c r="D18" s="36"/>
      <c r="E18" s="36"/>
      <c r="F18" s="36"/>
      <c r="G18" s="11" t="s">
        <v>39</v>
      </c>
      <c r="H18" s="14">
        <f>0.17</f>
        <v>0.17</v>
      </c>
      <c r="I18" s="25">
        <f>H18*I36*12</f>
        <v>8005.980000000001</v>
      </c>
      <c r="J18" s="25">
        <f>H18*J36*12</f>
        <v>10916.652000000002</v>
      </c>
    </row>
    <row r="19" spans="1:10" ht="12.75">
      <c r="A19" s="36" t="s">
        <v>14</v>
      </c>
      <c r="B19" s="36"/>
      <c r="C19" s="36"/>
      <c r="D19" s="36"/>
      <c r="E19" s="36"/>
      <c r="F19" s="36"/>
      <c r="G19" s="11" t="s">
        <v>36</v>
      </c>
      <c r="H19" s="14">
        <f>1.99</f>
        <v>1.99</v>
      </c>
      <c r="I19" s="25">
        <f>H19*I36*12</f>
        <v>93717.06</v>
      </c>
      <c r="J19" s="25">
        <f>H19*J36*12</f>
        <v>127789.044</v>
      </c>
    </row>
    <row r="20" spans="1:10" ht="12.75">
      <c r="A20" s="36" t="s">
        <v>15</v>
      </c>
      <c r="B20" s="36"/>
      <c r="C20" s="36"/>
      <c r="D20" s="36"/>
      <c r="E20" s="36"/>
      <c r="F20" s="36"/>
      <c r="G20" s="11" t="s">
        <v>37</v>
      </c>
      <c r="H20" s="14">
        <v>0.21</v>
      </c>
      <c r="I20" s="25">
        <f>H20*I36*12</f>
        <v>9889.74</v>
      </c>
      <c r="J20" s="25">
        <f>H20*J36*12</f>
        <v>13485.275999999998</v>
      </c>
    </row>
    <row r="21" spans="1:10" ht="12.75">
      <c r="A21" s="36" t="s">
        <v>49</v>
      </c>
      <c r="B21" s="36"/>
      <c r="C21" s="36"/>
      <c r="D21" s="36"/>
      <c r="E21" s="36"/>
      <c r="F21" s="36"/>
      <c r="G21" s="11" t="s">
        <v>50</v>
      </c>
      <c r="H21" s="14">
        <v>0.17</v>
      </c>
      <c r="I21" s="25">
        <f>H21*I36*12</f>
        <v>8005.980000000001</v>
      </c>
      <c r="J21" s="25">
        <f>H21*J36*12</f>
        <v>10916.652000000002</v>
      </c>
    </row>
    <row r="22" spans="1:10" ht="12.75">
      <c r="A22" s="36" t="s">
        <v>16</v>
      </c>
      <c r="B22" s="36"/>
      <c r="C22" s="36"/>
      <c r="D22" s="36"/>
      <c r="E22" s="36"/>
      <c r="F22" s="36"/>
      <c r="G22" s="11" t="s">
        <v>36</v>
      </c>
      <c r="H22" s="14">
        <f>0.15</f>
        <v>0.15</v>
      </c>
      <c r="I22" s="25">
        <f>H22*I36*12</f>
        <v>7064.099999999999</v>
      </c>
      <c r="J22" s="25">
        <f>H22*J36*12</f>
        <v>9632.34</v>
      </c>
    </row>
    <row r="23" spans="1:10" ht="44.25" customHeight="1">
      <c r="A23" s="36" t="s">
        <v>17</v>
      </c>
      <c r="B23" s="36"/>
      <c r="C23" s="36"/>
      <c r="D23" s="36"/>
      <c r="E23" s="36"/>
      <c r="F23" s="36"/>
      <c r="G23" s="15" t="s">
        <v>18</v>
      </c>
      <c r="H23" s="14">
        <f>0.28+0.37</f>
        <v>0.65</v>
      </c>
      <c r="I23" s="25">
        <f>H23*I36*12</f>
        <v>30611.100000000002</v>
      </c>
      <c r="J23" s="25">
        <f>H23*J36*12</f>
        <v>41740.14</v>
      </c>
    </row>
    <row r="24" spans="1:157" s="29" customFormat="1" ht="12.75">
      <c r="A24" s="36" t="s">
        <v>19</v>
      </c>
      <c r="B24" s="36"/>
      <c r="C24" s="36"/>
      <c r="D24" s="36"/>
      <c r="E24" s="36"/>
      <c r="F24" s="36"/>
      <c r="G24" s="11" t="s">
        <v>36</v>
      </c>
      <c r="H24" s="14">
        <v>2.15</v>
      </c>
      <c r="I24" s="25">
        <f>H24*I36*12</f>
        <v>101252.09999999999</v>
      </c>
      <c r="J24" s="25">
        <f>H24*J36*12</f>
        <v>138063.54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</row>
    <row r="25" spans="1:10" ht="26.25" customHeight="1">
      <c r="A25" s="39" t="s">
        <v>20</v>
      </c>
      <c r="B25" s="39"/>
      <c r="C25" s="39"/>
      <c r="D25" s="39"/>
      <c r="E25" s="39"/>
      <c r="F25" s="39"/>
      <c r="G25" s="13"/>
      <c r="H25" s="9">
        <f>H27+H28+H29+H26</f>
        <v>3.7399999999999998</v>
      </c>
      <c r="I25" s="20">
        <f>I27+I28+I29+I26</f>
        <v>176131.56000000003</v>
      </c>
      <c r="J25" s="20">
        <f>J27+J28+J29+J26</f>
        <v>240166.344</v>
      </c>
    </row>
    <row r="26" spans="1:10" ht="12.75">
      <c r="A26" s="36" t="s">
        <v>21</v>
      </c>
      <c r="B26" s="36"/>
      <c r="C26" s="36"/>
      <c r="D26" s="36"/>
      <c r="E26" s="36"/>
      <c r="F26" s="36"/>
      <c r="G26" s="11" t="s">
        <v>22</v>
      </c>
      <c r="H26" s="32">
        <v>0.05</v>
      </c>
      <c r="I26" s="21">
        <f>H26*I36*12</f>
        <v>2354.7000000000003</v>
      </c>
      <c r="J26" s="21">
        <f>H26*J36*12</f>
        <v>3210.7799999999997</v>
      </c>
    </row>
    <row r="27" spans="1:10" ht="45.75" customHeight="1">
      <c r="A27" s="37" t="s">
        <v>23</v>
      </c>
      <c r="B27" s="37"/>
      <c r="C27" s="37"/>
      <c r="D27" s="37"/>
      <c r="E27" s="37"/>
      <c r="F27" s="37"/>
      <c r="G27" s="11" t="s">
        <v>40</v>
      </c>
      <c r="H27" s="14">
        <f>0.03</f>
        <v>0.03</v>
      </c>
      <c r="I27" s="21">
        <f>H27*I36*12</f>
        <v>1412.82</v>
      </c>
      <c r="J27" s="21">
        <f>H27*J36*12</f>
        <v>1926.4679999999998</v>
      </c>
    </row>
    <row r="28" spans="1:10" ht="53.25" customHeight="1">
      <c r="A28" s="37" t="s">
        <v>24</v>
      </c>
      <c r="B28" s="37"/>
      <c r="C28" s="37"/>
      <c r="D28" s="37"/>
      <c r="E28" s="37"/>
      <c r="F28" s="37"/>
      <c r="G28" s="15" t="s">
        <v>25</v>
      </c>
      <c r="H28" s="14">
        <v>0.03</v>
      </c>
      <c r="I28" s="21">
        <f>H28*I36*12</f>
        <v>1412.82</v>
      </c>
      <c r="J28" s="21">
        <f>H28*J36*12</f>
        <v>1926.4679999999998</v>
      </c>
    </row>
    <row r="29" spans="1:10" ht="78" customHeight="1">
      <c r="A29" s="37" t="s">
        <v>26</v>
      </c>
      <c r="B29" s="37"/>
      <c r="C29" s="37"/>
      <c r="D29" s="37"/>
      <c r="E29" s="37"/>
      <c r="F29" s="37"/>
      <c r="G29" s="11" t="s">
        <v>40</v>
      </c>
      <c r="H29" s="14">
        <f>0.42+0.01+0.95+2.25</f>
        <v>3.63</v>
      </c>
      <c r="I29" s="21">
        <f>H29*I36*12</f>
        <v>170951.22</v>
      </c>
      <c r="J29" s="21">
        <f>H29*J36*12</f>
        <v>233102.62800000003</v>
      </c>
    </row>
    <row r="30" spans="1:10" ht="12.75">
      <c r="A30" s="38" t="s">
        <v>27</v>
      </c>
      <c r="B30" s="38"/>
      <c r="C30" s="38"/>
      <c r="D30" s="38"/>
      <c r="E30" s="38"/>
      <c r="F30" s="38"/>
      <c r="G30" s="13"/>
      <c r="H30" s="9">
        <f>SUM(H31:H33)</f>
        <v>3.0100000000000002</v>
      </c>
      <c r="I30" s="20">
        <f>I31+I32+I33</f>
        <v>141752.94</v>
      </c>
      <c r="J30" s="20">
        <f>J31+J32+J33</f>
        <v>193288.95600000003</v>
      </c>
    </row>
    <row r="31" spans="1:10" ht="100.5" customHeight="1">
      <c r="A31" s="37" t="s">
        <v>28</v>
      </c>
      <c r="B31" s="37"/>
      <c r="C31" s="37"/>
      <c r="D31" s="37"/>
      <c r="E31" s="37"/>
      <c r="F31" s="37"/>
      <c r="G31" s="15" t="s">
        <v>41</v>
      </c>
      <c r="H31" s="14">
        <f>0.09+0.11+0.02+0.11+0.01+0.01+0.1</f>
        <v>0.45000000000000007</v>
      </c>
      <c r="I31" s="21">
        <f>H31*I36*12</f>
        <v>21192.300000000003</v>
      </c>
      <c r="J31" s="21">
        <f>H31*J36*12</f>
        <v>28897.020000000004</v>
      </c>
    </row>
    <row r="32" spans="1:10" ht="81" customHeight="1">
      <c r="A32" s="36" t="s">
        <v>29</v>
      </c>
      <c r="B32" s="36"/>
      <c r="C32" s="36"/>
      <c r="D32" s="36"/>
      <c r="E32" s="36"/>
      <c r="F32" s="36"/>
      <c r="G32" s="15" t="s">
        <v>30</v>
      </c>
      <c r="H32" s="14">
        <v>2.27</v>
      </c>
      <c r="I32" s="21">
        <f>H32*I36*12</f>
        <v>106903.38</v>
      </c>
      <c r="J32" s="21">
        <f>H32*J36*12</f>
        <v>145769.412</v>
      </c>
    </row>
    <row r="33" spans="1:10" ht="12.75">
      <c r="A33" s="36" t="s">
        <v>31</v>
      </c>
      <c r="B33" s="36"/>
      <c r="C33" s="36"/>
      <c r="D33" s="36"/>
      <c r="E33" s="36"/>
      <c r="F33" s="36"/>
      <c r="G33" s="11" t="s">
        <v>48</v>
      </c>
      <c r="H33" s="14">
        <v>0.29</v>
      </c>
      <c r="I33" s="21">
        <f>H33*I36*12</f>
        <v>13657.26</v>
      </c>
      <c r="J33" s="21">
        <f>H33*J36*12</f>
        <v>18622.523999999998</v>
      </c>
    </row>
    <row r="34" spans="1:10" ht="12.75">
      <c r="A34" s="41" t="s">
        <v>44</v>
      </c>
      <c r="B34" s="41"/>
      <c r="C34" s="41"/>
      <c r="D34" s="41"/>
      <c r="E34" s="41"/>
      <c r="F34" s="41"/>
      <c r="G34" s="28" t="s">
        <v>43</v>
      </c>
      <c r="H34" s="16">
        <v>0.34</v>
      </c>
      <c r="I34" s="20">
        <f>H34*I36*12</f>
        <v>16011.960000000003</v>
      </c>
      <c r="J34" s="20">
        <f>H34*J36*12</f>
        <v>21833.304000000004</v>
      </c>
    </row>
    <row r="35" spans="1:53" ht="14.25" customHeight="1">
      <c r="A35" s="34" t="s">
        <v>32</v>
      </c>
      <c r="B35" s="34"/>
      <c r="C35" s="34"/>
      <c r="D35" s="34"/>
      <c r="E35" s="34"/>
      <c r="F35" s="34"/>
      <c r="G35" s="17"/>
      <c r="H35" s="18"/>
      <c r="I35" s="20">
        <f>I12+I17+I25+I30+I34</f>
        <v>807191.1599999999</v>
      </c>
      <c r="J35" s="20">
        <f>J12+J17+J25+J30+J34</f>
        <v>1100655.384</v>
      </c>
      <c r="K35" s="4"/>
      <c r="L35" s="33">
        <f>SUM(I35:K35)</f>
        <v>1907846.544</v>
      </c>
      <c r="M35" s="33">
        <v>7949.36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</row>
    <row r="36" spans="1:53" ht="12.75">
      <c r="A36" s="34" t="s">
        <v>33</v>
      </c>
      <c r="B36" s="34"/>
      <c r="C36" s="34"/>
      <c r="D36" s="34"/>
      <c r="E36" s="34"/>
      <c r="F36" s="34"/>
      <c r="G36" s="10"/>
      <c r="H36" s="19"/>
      <c r="I36" s="24">
        <v>3924.5</v>
      </c>
      <c r="J36" s="24">
        <v>5351.3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</row>
    <row r="37" spans="1:53" ht="25.5" customHeight="1">
      <c r="A37" s="35" t="s">
        <v>42</v>
      </c>
      <c r="B37" s="35"/>
      <c r="C37" s="35"/>
      <c r="D37" s="35"/>
      <c r="E37" s="35"/>
      <c r="F37" s="35"/>
      <c r="G37" s="10"/>
      <c r="H37" s="9">
        <f>H12+H17+H25+H30+H34</f>
        <v>17.14</v>
      </c>
      <c r="I37" s="9"/>
      <c r="J37" s="9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</row>
    <row r="38" spans="9:53" ht="12" customHeight="1">
      <c r="I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</row>
    <row r="39" spans="9:53" ht="17.25" customHeight="1" hidden="1">
      <c r="I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</row>
    <row r="44" ht="12.75">
      <c r="J44" s="23"/>
    </row>
    <row r="63" ht="12.75">
      <c r="J63" s="27"/>
    </row>
    <row r="64" ht="12.75">
      <c r="J64" s="3"/>
    </row>
    <row r="65" ht="12.75">
      <c r="J65" s="3"/>
    </row>
    <row r="66" ht="12.75">
      <c r="J66" s="3"/>
    </row>
    <row r="67" ht="12.75">
      <c r="J67" s="3"/>
    </row>
  </sheetData>
  <sheetProtection/>
  <mergeCells count="36">
    <mergeCell ref="G10:J10"/>
    <mergeCell ref="G9:J9"/>
    <mergeCell ref="A7:G7"/>
    <mergeCell ref="A9:F11"/>
    <mergeCell ref="K1:N1"/>
    <mergeCell ref="K2:N2"/>
    <mergeCell ref="K3:N3"/>
    <mergeCell ref="A4:G4"/>
    <mergeCell ref="A5:G5"/>
    <mergeCell ref="A6:G6"/>
    <mergeCell ref="A12:F12"/>
    <mergeCell ref="A13:F13"/>
    <mergeCell ref="A14:F14"/>
    <mergeCell ref="A15:F15"/>
    <mergeCell ref="A34:F34"/>
    <mergeCell ref="A16:F16"/>
    <mergeCell ref="A17:F17"/>
    <mergeCell ref="A18:F18"/>
    <mergeCell ref="A31:F31"/>
    <mergeCell ref="A19:F19"/>
    <mergeCell ref="A20:F20"/>
    <mergeCell ref="A22:F22"/>
    <mergeCell ref="A23:F23"/>
    <mergeCell ref="A24:F24"/>
    <mergeCell ref="A25:F25"/>
    <mergeCell ref="A32:F32"/>
    <mergeCell ref="A21:F21"/>
    <mergeCell ref="A35:F35"/>
    <mergeCell ref="A36:F36"/>
    <mergeCell ref="A37:F37"/>
    <mergeCell ref="A26:F26"/>
    <mergeCell ref="A27:F27"/>
    <mergeCell ref="A28:F28"/>
    <mergeCell ref="A29:F29"/>
    <mergeCell ref="A30:F30"/>
    <mergeCell ref="A33:F33"/>
  </mergeCells>
  <printOptions/>
  <pageMargins left="0.6299212598425197" right="0.11811023622047245" top="0.4330708661417323" bottom="0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alekseevaiv2</cp:lastModifiedBy>
  <cp:lastPrinted>2014-09-24T10:43:10Z</cp:lastPrinted>
  <dcterms:created xsi:type="dcterms:W3CDTF">2014-05-14T12:27:39Z</dcterms:created>
  <dcterms:modified xsi:type="dcterms:W3CDTF">2014-09-29T06:26:44Z</dcterms:modified>
  <cp:category/>
  <cp:version/>
  <cp:contentType/>
  <cp:contentStatus/>
</cp:coreProperties>
</file>